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8580" activeTab="0"/>
  </bookViews>
  <sheets>
    <sheet name="Catering Worksheet" sheetId="1" r:id="rId1"/>
  </sheets>
  <definedNames>
    <definedName name="_xlnm.Print_Area" localSheetId="0">'Catering Worksheet'!$A$2:$L$16</definedName>
  </definedNames>
  <calcPr fullCalcOnLoad="1"/>
</workbook>
</file>

<file path=xl/comments1.xml><?xml version="1.0" encoding="utf-8"?>
<comments xmlns="http://schemas.openxmlformats.org/spreadsheetml/2006/main">
  <authors>
    <author>Mike Trump</author>
  </authors>
  <commentList>
    <comment ref="D6" authorId="0">
      <text>
        <r>
          <rPr>
            <b/>
            <sz val="8"/>
            <color indexed="12"/>
            <rFont val="Tahoma"/>
            <family val="2"/>
          </rPr>
          <t>Enter the cost per unit from your supplier or from your own calculations.</t>
        </r>
      </text>
    </comment>
    <comment ref="E6" authorId="0">
      <text>
        <r>
          <rPr>
            <b/>
            <sz val="8"/>
            <color indexed="12"/>
            <rFont val="Tahoma"/>
            <family val="2"/>
          </rPr>
          <t>This cost includes your sales tax paid on goods purchased.</t>
        </r>
      </text>
    </comment>
    <comment ref="G6" authorId="0">
      <text>
        <r>
          <rPr>
            <b/>
            <sz val="8"/>
            <color indexed="12"/>
            <rFont val="Tahoma"/>
            <family val="2"/>
          </rPr>
          <t>Retail cost to customer.  Includes sales tax.</t>
        </r>
      </text>
    </comment>
    <comment ref="H6" authorId="0">
      <text>
        <r>
          <rPr>
            <b/>
            <sz val="8"/>
            <color indexed="12"/>
            <rFont val="Tahoma"/>
            <family val="2"/>
          </rPr>
          <t>This is the amount per measure that you charge your customer.  For example, $10 per pound for Pulled Pork or $6 per quart of Baked Beans.</t>
        </r>
      </text>
    </comment>
    <comment ref="B6" authorId="0">
      <text>
        <r>
          <rPr>
            <b/>
            <sz val="8"/>
            <color indexed="12"/>
            <rFont val="Tahoma"/>
            <family val="2"/>
          </rPr>
          <t>This figure is the target amount of raw meat that you should start with given your stated Meat Retention figure.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>This is the total post-cook serving size in pounds.  For example, if a quarter pound of two kinds of meat are needed, then enter 0.5 in this field for a total of 1/2 pound.</t>
        </r>
      </text>
    </comment>
    <comment ref="D2" authorId="0">
      <text>
        <r>
          <rPr>
            <b/>
            <sz val="8"/>
            <color indexed="12"/>
            <rFont val="Tahoma"/>
            <family val="2"/>
          </rPr>
          <t>This figure comes from taking the post cooked weight and dividing it by the pre-cooked, trimed weight.</t>
        </r>
      </text>
    </comment>
  </commentList>
</comments>
</file>

<file path=xl/sharedStrings.xml><?xml version="1.0" encoding="utf-8"?>
<sst xmlns="http://schemas.openxmlformats.org/spreadsheetml/2006/main" count="46" uniqueCount="33">
  <si>
    <t>Number of People</t>
  </si>
  <si>
    <t>Cut of Meat</t>
  </si>
  <si>
    <t>Pulled Pork</t>
  </si>
  <si>
    <t>Sliced Brisket Flat</t>
  </si>
  <si>
    <t>Sliced Packer Brisket w/ BE</t>
  </si>
  <si>
    <t>Retail Cost</t>
  </si>
  <si>
    <t>Cost per Person</t>
  </si>
  <si>
    <t>Number of Meat Choices</t>
  </si>
  <si>
    <t>Spare Ribs</t>
  </si>
  <si>
    <t>Measure</t>
  </si>
  <si>
    <t>lbs</t>
  </si>
  <si>
    <t>racks</t>
  </si>
  <si>
    <t>quarts</t>
  </si>
  <si>
    <t>Gross Profit</t>
  </si>
  <si>
    <t>Quarts of Baked Beans</t>
  </si>
  <si>
    <t>Serving Size</t>
  </si>
  <si>
    <t>Chopped Brisket (Chuck Roll)</t>
  </si>
  <si>
    <t>Raw Meat Amount Needed</t>
  </si>
  <si>
    <t>My Cost per Measure</t>
  </si>
  <si>
    <t>My Total Cost</t>
  </si>
  <si>
    <t>oz.</t>
  </si>
  <si>
    <t>rack</t>
  </si>
  <si>
    <t>cup</t>
  </si>
  <si>
    <t>Percent Meat Retained</t>
  </si>
  <si>
    <t>Post Cook Pounds</t>
  </si>
  <si>
    <t>Sliced Brisket Packer no BE</t>
  </si>
  <si>
    <t>Retail Cost per Measure</t>
  </si>
  <si>
    <t>Pints of BBQ Sauce</t>
  </si>
  <si>
    <t>pints</t>
  </si>
  <si>
    <t>Pounds of Cole Slaw</t>
  </si>
  <si>
    <t>Pounds of Potato Salad</t>
  </si>
  <si>
    <t>Total Portion Size (lbs.)</t>
  </si>
  <si>
    <t>Local Sales Tax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</si>
</sst>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\ ?/4"/>
    <numFmt numFmtId="172" formatCode="#\ ??/16"/>
    <numFmt numFmtId="173" formatCode="_(&quot;$&quot;* #,##0.000_);_(&quot;$&quot;* \(#,##0.000\);_(&quot;$&quot;* &quot;-&quot;???_);_(@_)"/>
    <numFmt numFmtId="174" formatCode="#\ ?/8"/>
    <numFmt numFmtId="175" formatCode="#\ ?/2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%"/>
    <numFmt numFmtId="182" formatCode="0.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/>
    </xf>
    <xf numFmtId="44" fontId="4" fillId="0" borderId="2" xfId="17" applyFont="1" applyBorder="1" applyAlignment="1">
      <alignment/>
    </xf>
    <xf numFmtId="0" fontId="4" fillId="0" borderId="1" xfId="0" applyFont="1" applyBorder="1" applyAlignment="1">
      <alignment horizontal="center"/>
    </xf>
    <xf numFmtId="12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4" fontId="5" fillId="0" borderId="2" xfId="17" applyFont="1" applyBorder="1" applyAlignment="1">
      <alignment/>
    </xf>
    <xf numFmtId="0" fontId="5" fillId="0" borderId="2" xfId="17" applyNumberFormat="1" applyFont="1" applyBorder="1" applyAlignment="1">
      <alignment horizontal="center"/>
    </xf>
    <xf numFmtId="44" fontId="5" fillId="0" borderId="2" xfId="0" applyNumberFormat="1" applyFont="1" applyBorder="1" applyAlignment="1">
      <alignment/>
    </xf>
    <xf numFmtId="1" fontId="5" fillId="0" borderId="2" xfId="17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12" fontId="5" fillId="0" borderId="3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174" fontId="5" fillId="0" borderId="3" xfId="0" applyNumberFormat="1" applyFont="1" applyBorder="1" applyAlignment="1">
      <alignment horizontal="center"/>
    </xf>
    <xf numFmtId="168" fontId="0" fillId="0" borderId="1" xfId="0" applyNumberFormat="1" applyBorder="1" applyAlignment="1">
      <alignment/>
    </xf>
    <xf numFmtId="182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27.421875" style="0" bestFit="1" customWidth="1"/>
    <col min="2" max="10" width="13.57421875" style="0" customWidth="1"/>
    <col min="11" max="11" width="7.421875" style="0" customWidth="1"/>
    <col min="12" max="12" width="5.57421875" style="0" customWidth="1"/>
  </cols>
  <sheetData>
    <row r="1" ht="17.25" customHeight="1"/>
    <row r="2" spans="1:5" s="2" customFormat="1" ht="41.25" customHeight="1">
      <c r="A2" s="1" t="s">
        <v>0</v>
      </c>
      <c r="B2" s="1" t="s">
        <v>7</v>
      </c>
      <c r="C2" s="1" t="s">
        <v>31</v>
      </c>
      <c r="D2" s="1" t="s">
        <v>23</v>
      </c>
      <c r="E2" s="1" t="s">
        <v>32</v>
      </c>
    </row>
    <row r="3" spans="1:12" ht="17.25" customHeight="1">
      <c r="A3" s="7">
        <v>60</v>
      </c>
      <c r="B3" s="7">
        <v>2</v>
      </c>
      <c r="C3" s="8">
        <v>0.5</v>
      </c>
      <c r="D3" s="9">
        <v>0.55</v>
      </c>
      <c r="E3" s="24">
        <v>0.075</v>
      </c>
      <c r="F3" s="23"/>
      <c r="G3" s="3"/>
      <c r="H3" s="3"/>
      <c r="I3" s="3"/>
      <c r="J3" s="3"/>
      <c r="K3" s="3"/>
      <c r="L3" s="3"/>
    </row>
    <row r="4" ht="17.25" customHeight="1"/>
    <row r="5" ht="17.25" customHeight="1"/>
    <row r="6" spans="1:12" ht="41.25" customHeight="1">
      <c r="A6" s="4" t="s">
        <v>1</v>
      </c>
      <c r="B6" s="4" t="s">
        <v>17</v>
      </c>
      <c r="C6" s="4" t="s">
        <v>9</v>
      </c>
      <c r="D6" s="4" t="s">
        <v>18</v>
      </c>
      <c r="E6" s="4" t="s">
        <v>19</v>
      </c>
      <c r="F6" s="4" t="s">
        <v>24</v>
      </c>
      <c r="G6" s="4" t="s">
        <v>5</v>
      </c>
      <c r="H6" s="4" t="s">
        <v>26</v>
      </c>
      <c r="I6" s="4" t="s">
        <v>13</v>
      </c>
      <c r="J6" s="4" t="s">
        <v>6</v>
      </c>
      <c r="K6" s="25" t="s">
        <v>15</v>
      </c>
      <c r="L6" s="25"/>
    </row>
    <row r="7" spans="1:12" ht="17.25" customHeight="1">
      <c r="A7" s="5" t="s">
        <v>2</v>
      </c>
      <c r="B7" s="11">
        <f>($A$3*$C$3/$D$3)/$B$3</f>
        <v>27.27272727272727</v>
      </c>
      <c r="C7" s="11" t="s">
        <v>10</v>
      </c>
      <c r="D7" s="6">
        <v>1.42</v>
      </c>
      <c r="E7" s="14">
        <f>(D7*B7)*(1+$E$3)</f>
        <v>41.63181818181817</v>
      </c>
      <c r="F7" s="15">
        <f>B7*$D$3</f>
        <v>15</v>
      </c>
      <c r="G7" s="16">
        <f>(H7*F7)*(1+$E$3)</f>
        <v>161.25</v>
      </c>
      <c r="H7" s="10">
        <v>10</v>
      </c>
      <c r="I7" s="16">
        <f aca="true" t="shared" si="0" ref="I7:I16">G7-E7</f>
        <v>119.61818181818182</v>
      </c>
      <c r="J7" s="16">
        <f aca="true" t="shared" si="1" ref="J7:J16">G7/$A$3</f>
        <v>2.6875</v>
      </c>
      <c r="K7" s="18">
        <f>B7*$D$3/$A$3*16</f>
        <v>4</v>
      </c>
      <c r="L7" s="19" t="s">
        <v>20</v>
      </c>
    </row>
    <row r="8" spans="1:12" ht="17.25" customHeight="1">
      <c r="A8" s="5" t="s">
        <v>4</v>
      </c>
      <c r="B8" s="11">
        <f>($A$3*$C$3/$D$3)/$B$3*1.15</f>
        <v>31.363636363636356</v>
      </c>
      <c r="C8" s="11" t="s">
        <v>10</v>
      </c>
      <c r="D8" s="6">
        <v>1.23</v>
      </c>
      <c r="E8" s="14">
        <f aca="true" t="shared" si="2" ref="E8:E15">(D8*B8)*(1+$E$3)</f>
        <v>41.47056818181817</v>
      </c>
      <c r="F8" s="15">
        <f>B8*$D$3</f>
        <v>17.249999999999996</v>
      </c>
      <c r="G8" s="16">
        <f aca="true" t="shared" si="3" ref="G8:G16">(H8*F8)*(1+$E$3)</f>
        <v>222.52499999999992</v>
      </c>
      <c r="H8" s="10">
        <v>12</v>
      </c>
      <c r="I8" s="16">
        <f>G8-E8</f>
        <v>181.05443181818174</v>
      </c>
      <c r="J8" s="16">
        <f>G8/$A$3</f>
        <v>3.708749999999999</v>
      </c>
      <c r="K8" s="18">
        <f>B8*$D$3/$A$3*16</f>
        <v>4.599999999999999</v>
      </c>
      <c r="L8" s="19" t="s">
        <v>20</v>
      </c>
    </row>
    <row r="9" spans="1:12" ht="17.25" customHeight="1">
      <c r="A9" s="5" t="s">
        <v>25</v>
      </c>
      <c r="B9" s="11">
        <f>($A$3*$C$3/$D$3)/$B$3*1.15</f>
        <v>31.363636363636356</v>
      </c>
      <c r="C9" s="11" t="s">
        <v>10</v>
      </c>
      <c r="D9" s="6">
        <v>1.23</v>
      </c>
      <c r="E9" s="14">
        <f t="shared" si="2"/>
        <v>41.47056818181817</v>
      </c>
      <c r="F9" s="15">
        <f>B9*$D$3</f>
        <v>17.249999999999996</v>
      </c>
      <c r="G9" s="16">
        <f t="shared" si="3"/>
        <v>185.43749999999997</v>
      </c>
      <c r="H9" s="10">
        <v>10</v>
      </c>
      <c r="I9" s="16">
        <f>G9-E9</f>
        <v>143.9669318181818</v>
      </c>
      <c r="J9" s="16">
        <f>G9/$A$3</f>
        <v>3.0906249999999997</v>
      </c>
      <c r="K9" s="18">
        <f>B9*$D$3/$A$3*16</f>
        <v>4.599999999999999</v>
      </c>
      <c r="L9" s="19" t="s">
        <v>20</v>
      </c>
    </row>
    <row r="10" spans="1:12" ht="17.25" customHeight="1">
      <c r="A10" s="5" t="s">
        <v>16</v>
      </c>
      <c r="B10" s="11">
        <f>($A$3*$C$3/$D$3)/$B$3</f>
        <v>27.27272727272727</v>
      </c>
      <c r="C10" s="11" t="s">
        <v>10</v>
      </c>
      <c r="D10" s="6">
        <v>2.83</v>
      </c>
      <c r="E10" s="14">
        <f t="shared" si="2"/>
        <v>82.97045454545453</v>
      </c>
      <c r="F10" s="15">
        <f>B10*$D$3</f>
        <v>15</v>
      </c>
      <c r="G10" s="16">
        <f t="shared" si="3"/>
        <v>161.25</v>
      </c>
      <c r="H10" s="10">
        <v>10</v>
      </c>
      <c r="I10" s="16">
        <f t="shared" si="0"/>
        <v>78.27954545454547</v>
      </c>
      <c r="J10" s="16">
        <f t="shared" si="1"/>
        <v>2.6875</v>
      </c>
      <c r="K10" s="18">
        <f>B10*$D$3/$A$3*16</f>
        <v>4</v>
      </c>
      <c r="L10" s="19" t="s">
        <v>20</v>
      </c>
    </row>
    <row r="11" spans="1:12" ht="17.25" customHeight="1">
      <c r="A11" s="5" t="s">
        <v>3</v>
      </c>
      <c r="B11" s="11">
        <f>($A$3*$C$3/$D$3)/$B$3</f>
        <v>27.27272727272727</v>
      </c>
      <c r="C11" s="11" t="s">
        <v>10</v>
      </c>
      <c r="D11" s="6">
        <v>1.72</v>
      </c>
      <c r="E11" s="14">
        <f t="shared" si="2"/>
        <v>50.42727272727272</v>
      </c>
      <c r="F11" s="15">
        <f>B11*$D$3</f>
        <v>15</v>
      </c>
      <c r="G11" s="16">
        <f t="shared" si="3"/>
        <v>161.25</v>
      </c>
      <c r="H11" s="10">
        <v>10</v>
      </c>
      <c r="I11" s="16">
        <f>G11-E11</f>
        <v>110.82272727272728</v>
      </c>
      <c r="J11" s="16">
        <f>G11/$A$3</f>
        <v>2.6875</v>
      </c>
      <c r="K11" s="18">
        <f>B11*$D$3/$A$3*16</f>
        <v>4</v>
      </c>
      <c r="L11" s="19" t="s">
        <v>20</v>
      </c>
    </row>
    <row r="12" spans="1:12" ht="17.25" customHeight="1">
      <c r="A12" s="5" t="s">
        <v>8</v>
      </c>
      <c r="B12" s="11">
        <f>IF($B$3=1,$A$3/2,IF($B$3=2,($A$3/3),IF($B$3&gt;=3,($A$3/4),"Too Many Meat Choices")))</f>
        <v>20</v>
      </c>
      <c r="C12" s="11" t="s">
        <v>11</v>
      </c>
      <c r="D12" s="6">
        <v>9</v>
      </c>
      <c r="E12" s="14">
        <f t="shared" si="2"/>
        <v>193.5</v>
      </c>
      <c r="F12" s="17">
        <f>B12</f>
        <v>20</v>
      </c>
      <c r="G12" s="16">
        <f t="shared" si="3"/>
        <v>344</v>
      </c>
      <c r="H12" s="10">
        <v>16</v>
      </c>
      <c r="I12" s="16">
        <f t="shared" si="0"/>
        <v>150.5</v>
      </c>
      <c r="J12" s="16">
        <f t="shared" si="1"/>
        <v>5.733333333333333</v>
      </c>
      <c r="K12" s="20">
        <f>B12/$A$3</f>
        <v>0.3333333333333333</v>
      </c>
      <c r="L12" s="19" t="s">
        <v>21</v>
      </c>
    </row>
    <row r="13" spans="1:12" ht="17.25" customHeight="1">
      <c r="A13" s="5" t="s">
        <v>14</v>
      </c>
      <c r="B13" s="11">
        <f>ROUND(($A$3/30*4),0)</f>
        <v>8</v>
      </c>
      <c r="C13" s="12" t="s">
        <v>12</v>
      </c>
      <c r="D13" s="6">
        <v>2.5</v>
      </c>
      <c r="E13" s="14">
        <f>(D13*B13)</f>
        <v>20</v>
      </c>
      <c r="F13" s="17">
        <f>B13</f>
        <v>8</v>
      </c>
      <c r="G13" s="16">
        <f t="shared" si="3"/>
        <v>51.599999999999994</v>
      </c>
      <c r="H13" s="10">
        <v>6</v>
      </c>
      <c r="I13" s="16">
        <f t="shared" si="0"/>
        <v>31.599999999999994</v>
      </c>
      <c r="J13" s="16">
        <f t="shared" si="1"/>
        <v>0.8599999999999999</v>
      </c>
      <c r="K13" s="21">
        <f>B13*32/$A$3/8</f>
        <v>0.5333333333333333</v>
      </c>
      <c r="L13" s="19" t="s">
        <v>22</v>
      </c>
    </row>
    <row r="14" spans="1:12" ht="17.25" customHeight="1">
      <c r="A14" s="5" t="s">
        <v>29</v>
      </c>
      <c r="B14" s="13">
        <f>ROUND(($A$3/4),1)</f>
        <v>15</v>
      </c>
      <c r="C14" s="12" t="s">
        <v>10</v>
      </c>
      <c r="D14" s="6">
        <v>0.63</v>
      </c>
      <c r="E14" s="14">
        <f t="shared" si="2"/>
        <v>10.15875</v>
      </c>
      <c r="F14" s="17">
        <f>B14</f>
        <v>15</v>
      </c>
      <c r="G14" s="16">
        <f t="shared" si="3"/>
        <v>40.3125</v>
      </c>
      <c r="H14" s="10">
        <v>2.5</v>
      </c>
      <c r="I14" s="16">
        <f>G14-E14</f>
        <v>30.153750000000002</v>
      </c>
      <c r="J14" s="16">
        <f>G14/$A$3</f>
        <v>0.671875</v>
      </c>
      <c r="K14" s="21">
        <f>B14/$A$3*2</f>
        <v>0.5</v>
      </c>
      <c r="L14" s="19" t="s">
        <v>22</v>
      </c>
    </row>
    <row r="15" spans="1:12" ht="17.25" customHeight="1">
      <c r="A15" s="5" t="s">
        <v>30</v>
      </c>
      <c r="B15" s="13">
        <f>ROUND(($A$3/3.6),1)</f>
        <v>16.7</v>
      </c>
      <c r="C15" s="12" t="s">
        <v>10</v>
      </c>
      <c r="D15" s="6">
        <v>0.63</v>
      </c>
      <c r="E15" s="14">
        <f t="shared" si="2"/>
        <v>11.310074999999998</v>
      </c>
      <c r="F15" s="17">
        <f>B15</f>
        <v>16.7</v>
      </c>
      <c r="G15" s="16">
        <f t="shared" si="3"/>
        <v>44.88125</v>
      </c>
      <c r="H15" s="10">
        <v>2.5</v>
      </c>
      <c r="I15" s="16">
        <f>G15-E15</f>
        <v>33.571175000000004</v>
      </c>
      <c r="J15" s="16">
        <f>G15/$A$3</f>
        <v>0.7480208333333334</v>
      </c>
      <c r="K15" s="21">
        <f>B15/$A$3*2</f>
        <v>0.5566666666666666</v>
      </c>
      <c r="L15" s="19" t="s">
        <v>22</v>
      </c>
    </row>
    <row r="16" spans="1:12" ht="17.25" customHeight="1">
      <c r="A16" s="5" t="s">
        <v>27</v>
      </c>
      <c r="B16" s="11">
        <f>ROUND((($A$3*1.28)/16),0)</f>
        <v>5</v>
      </c>
      <c r="C16" s="12" t="s">
        <v>28</v>
      </c>
      <c r="D16" s="6">
        <v>2</v>
      </c>
      <c r="E16" s="14">
        <f>D16*B16</f>
        <v>10</v>
      </c>
      <c r="F16" s="17">
        <f>B16</f>
        <v>5</v>
      </c>
      <c r="G16" s="16">
        <f t="shared" si="3"/>
        <v>29.5625</v>
      </c>
      <c r="H16" s="10">
        <v>5.5</v>
      </c>
      <c r="I16" s="16">
        <f t="shared" si="0"/>
        <v>19.5625</v>
      </c>
      <c r="J16" s="16">
        <f t="shared" si="1"/>
        <v>0.49270833333333336</v>
      </c>
      <c r="K16" s="22">
        <f>B16*16/$A$3/8</f>
        <v>0.16666666666666666</v>
      </c>
      <c r="L16" s="19" t="s">
        <v>22</v>
      </c>
    </row>
  </sheetData>
  <mergeCells count="1">
    <mergeCell ref="K6:L6"/>
  </mergeCells>
  <printOptions horizontalCentered="1"/>
  <pageMargins left="0.75" right="0.75" top="0.75" bottom="0.75" header="0.5" footer="0.5"/>
  <pageSetup fitToHeight="1" fitToWidth="1" horizontalDpi="600" verticalDpi="600" orientation="landscape" scale="76" r:id="rId3"/>
  <ignoredErrors>
    <ignoredError sqref="B8 E1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Trump</dc:creator>
  <cp:keywords/>
  <dc:description/>
  <cp:lastModifiedBy>Don Jackson</cp:lastModifiedBy>
  <cp:lastPrinted>2004-06-05T03:12:35Z</cp:lastPrinted>
  <dcterms:created xsi:type="dcterms:W3CDTF">2004-04-02T19:51:53Z</dcterms:created>
  <dcterms:modified xsi:type="dcterms:W3CDTF">2005-03-13T19:01:01Z</dcterms:modified>
  <cp:category/>
  <cp:version/>
  <cp:contentType/>
  <cp:contentStatus/>
</cp:coreProperties>
</file>